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ocuments/Hobby/ Ham Radio/Antenna Design/"/>
    </mc:Choice>
  </mc:AlternateContent>
  <xr:revisionPtr revIDLastSave="0" documentId="13_ncr:1_{AF1F356B-1BCA-174C-9982-E71355000F77}" xr6:coauthVersionLast="47" xr6:coauthVersionMax="47" xr10:uidLastSave="{00000000-0000-0000-0000-000000000000}"/>
  <bookViews>
    <workbookView xWindow="2080" yWindow="460" windowWidth="22660" windowHeight="17540" xr2:uid="{323F0D45-941A-C04F-8D52-E486D093ABEB}"/>
  </bookViews>
  <sheets>
    <sheet name="Sheet1" sheetId="1" r:id="rId1"/>
  </sheets>
  <definedNames>
    <definedName name="M">Sheet1!$D$13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6" i="1" l="1"/>
  <c r="E125" i="1"/>
  <c r="C76" i="1"/>
  <c r="C75" i="1"/>
  <c r="C80" i="1"/>
  <c r="C78" i="1"/>
  <c r="C72" i="1"/>
  <c r="D13" i="1"/>
  <c r="L65" i="1" s="1"/>
  <c r="E95" i="1" l="1"/>
  <c r="E96" i="1"/>
  <c r="E97" i="1"/>
  <c r="E76" i="1"/>
  <c r="E77" i="1"/>
  <c r="E75" i="1"/>
  <c r="E79" i="1"/>
  <c r="E73" i="1"/>
  <c r="E74" i="1"/>
  <c r="E72" i="1"/>
  <c r="E78" i="1"/>
  <c r="E80" i="1"/>
  <c r="E113" i="1"/>
  <c r="E114" i="1"/>
  <c r="E115" i="1"/>
  <c r="E116" i="1"/>
  <c r="E117" i="1"/>
  <c r="E118" i="1"/>
  <c r="E119" i="1"/>
  <c r="E120" i="1"/>
  <c r="E121" i="1"/>
  <c r="E82" i="1"/>
  <c r="E71" i="1"/>
  <c r="E84" i="1"/>
  <c r="E83" i="1"/>
  <c r="D14" i="1"/>
  <c r="L50" i="1"/>
  <c r="L52" i="1"/>
  <c r="L53" i="1"/>
  <c r="L30" i="1"/>
  <c r="E85" i="1"/>
  <c r="L31" i="1"/>
  <c r="E81" i="1"/>
  <c r="E91" i="1"/>
  <c r="L28" i="1"/>
  <c r="L39" i="1"/>
  <c r="L41" i="1"/>
  <c r="E92" i="1"/>
  <c r="L42" i="1"/>
  <c r="E93" i="1"/>
  <c r="E94" i="1"/>
  <c r="L55" i="1"/>
  <c r="L56" i="1"/>
  <c r="L58" i="1"/>
  <c r="L59" i="1"/>
  <c r="L32" i="1"/>
  <c r="L43" i="1"/>
  <c r="L24" i="1"/>
  <c r="L33" i="1"/>
  <c r="L44" i="1"/>
  <c r="L25" i="1"/>
  <c r="L35" i="1"/>
  <c r="L46" i="1"/>
  <c r="L26" i="1"/>
  <c r="L36" i="1"/>
  <c r="L47" i="1"/>
  <c r="L27" i="1"/>
  <c r="L38" i="1"/>
  <c r="L49" i="1"/>
  <c r="L61" i="1"/>
  <c r="L62" i="1"/>
  <c r="L64" i="1"/>
</calcChain>
</file>

<file path=xl/sharedStrings.xml><?xml version="1.0" encoding="utf-8"?>
<sst xmlns="http://schemas.openxmlformats.org/spreadsheetml/2006/main" count="158" uniqueCount="140">
  <si>
    <t>Stress = yM/i</t>
  </si>
  <si>
    <t>Moment</t>
  </si>
  <si>
    <t>M</t>
  </si>
  <si>
    <t>Force</t>
  </si>
  <si>
    <t>F</t>
  </si>
  <si>
    <t>lb</t>
  </si>
  <si>
    <t>Length</t>
  </si>
  <si>
    <t>L</t>
  </si>
  <si>
    <t>in</t>
  </si>
  <si>
    <t>in lb</t>
  </si>
  <si>
    <t>Imperial</t>
  </si>
  <si>
    <t>(in x lb/ft)</t>
  </si>
  <si>
    <t>Depth</t>
  </si>
  <si>
    <t>- h -</t>
  </si>
  <si>
    <t>(in)</t>
  </si>
  <si>
    <t>Width</t>
  </si>
  <si>
    <t>- w -</t>
  </si>
  <si>
    <t>Web Thickness</t>
  </si>
  <si>
    <t>- s -</t>
  </si>
  <si>
    <t>Sectional Area</t>
  </si>
  <si>
    <r>
      <t>(in</t>
    </r>
    <r>
      <rPr>
        <b/>
        <i/>
        <vertAlign val="superscript"/>
        <sz val="9.6"/>
        <color rgb="FF000000"/>
        <rFont val="Arial"/>
        <family val="2"/>
      </rPr>
      <t>2</t>
    </r>
    <r>
      <rPr>
        <b/>
        <i/>
        <sz val="9.6"/>
        <color rgb="FF000000"/>
        <rFont val="Arial"/>
        <family val="2"/>
      </rPr>
      <t>)</t>
    </r>
  </si>
  <si>
    <t>Weight</t>
  </si>
  <si>
    <r>
      <t>(lb</t>
    </r>
    <r>
      <rPr>
        <b/>
        <i/>
        <vertAlign val="subscript"/>
        <sz val="9.6"/>
        <color rgb="FF000000"/>
        <rFont val="Arial"/>
        <family val="2"/>
      </rPr>
      <t>f</t>
    </r>
    <r>
      <rPr>
        <b/>
        <i/>
        <sz val="9.6"/>
        <color rgb="FF000000"/>
        <rFont val="Arial"/>
        <family val="2"/>
      </rPr>
      <t>/ft)</t>
    </r>
  </si>
  <si>
    <r>
      <t>I</t>
    </r>
    <r>
      <rPr>
        <b/>
        <vertAlign val="subscript"/>
        <sz val="9.6"/>
        <color rgb="FF000000"/>
        <rFont val="Arial"/>
        <family val="2"/>
      </rPr>
      <t>x</t>
    </r>
  </si>
  <si>
    <r>
      <t>(in</t>
    </r>
    <r>
      <rPr>
        <b/>
        <i/>
        <vertAlign val="superscript"/>
        <sz val="9.6"/>
        <color rgb="FF000000"/>
        <rFont val="Arial"/>
        <family val="2"/>
      </rPr>
      <t>4</t>
    </r>
    <r>
      <rPr>
        <b/>
        <i/>
        <sz val="9.6"/>
        <color rgb="FF000000"/>
        <rFont val="Arial"/>
        <family val="2"/>
      </rPr>
      <t>)</t>
    </r>
  </si>
  <si>
    <r>
      <t>I</t>
    </r>
    <r>
      <rPr>
        <b/>
        <vertAlign val="subscript"/>
        <sz val="9.6"/>
        <color rgb="FF000000"/>
        <rFont val="Arial"/>
        <family val="2"/>
      </rPr>
      <t>y</t>
    </r>
  </si>
  <si>
    <r>
      <t>S</t>
    </r>
    <r>
      <rPr>
        <b/>
        <vertAlign val="subscript"/>
        <sz val="9.6"/>
        <color rgb="FF000000"/>
        <rFont val="Arial"/>
        <family val="2"/>
      </rPr>
      <t>x</t>
    </r>
  </si>
  <si>
    <r>
      <t>(in</t>
    </r>
    <r>
      <rPr>
        <b/>
        <i/>
        <vertAlign val="superscript"/>
        <sz val="9.6"/>
        <color rgb="FF000000"/>
        <rFont val="Arial"/>
        <family val="2"/>
      </rPr>
      <t>3</t>
    </r>
    <r>
      <rPr>
        <b/>
        <i/>
        <sz val="9.6"/>
        <color rgb="FF000000"/>
        <rFont val="Arial"/>
        <family val="2"/>
      </rPr>
      <t>)</t>
    </r>
  </si>
  <si>
    <r>
      <t>S</t>
    </r>
    <r>
      <rPr>
        <b/>
        <vertAlign val="subscript"/>
        <sz val="9.6"/>
        <color rgb="FF000000"/>
        <rFont val="Arial"/>
        <family val="2"/>
      </rPr>
      <t>y</t>
    </r>
  </si>
  <si>
    <t>S 24 x 121</t>
  </si>
  <si>
    <t>S 24 x 106</t>
  </si>
  <si>
    <t>S 24 x 100</t>
  </si>
  <si>
    <t>S 24 x 90</t>
  </si>
  <si>
    <t>S 24 x 80</t>
  </si>
  <si>
    <t>S 20 x 96</t>
  </si>
  <si>
    <t>S 20 x 86</t>
  </si>
  <si>
    <t>S 20 x 75</t>
  </si>
  <si>
    <t>S 20 x 66</t>
  </si>
  <si>
    <t>S 18 x 70</t>
  </si>
  <si>
    <t>S 18 x 54.7</t>
  </si>
  <si>
    <t>S 15 x 50</t>
  </si>
  <si>
    <t>S 15 x 42.9</t>
  </si>
  <si>
    <t>S 12 x 50</t>
  </si>
  <si>
    <t>S 12 x 40.8</t>
  </si>
  <si>
    <t>S 12 x 35</t>
  </si>
  <si>
    <t>S 12 x 31.8</t>
  </si>
  <si>
    <t>S 10 x 35</t>
  </si>
  <si>
    <t>S 10 x 25.4</t>
  </si>
  <si>
    <t>S 8 x 23</t>
  </si>
  <si>
    <t>S 8 x 18.4</t>
  </si>
  <si>
    <t>S 7 x 20</t>
  </si>
  <si>
    <t>S 7 x 15.3</t>
  </si>
  <si>
    <t>S 6 x 17.25</t>
  </si>
  <si>
    <t>S 6 x 12.5</t>
  </si>
  <si>
    <t>S 5 x 14.75</t>
  </si>
  <si>
    <t>S 5 x 10</t>
  </si>
  <si>
    <t>S 4 x 9.5</t>
  </si>
  <si>
    <t>S 4 x 7.7</t>
  </si>
  <si>
    <t>S 3 x 7.5</t>
  </si>
  <si>
    <t>S 3 x 5.7</t>
  </si>
  <si>
    <t>American Standard Beams - S Beam</t>
  </si>
  <si>
    <t>y</t>
  </si>
  <si>
    <t>Distance from neutral axis, = 1/2 of beam depth</t>
  </si>
  <si>
    <t>STRESS, PSI</t>
  </si>
  <si>
    <t>A36 steel</t>
  </si>
  <si>
    <t>Yield, KSI</t>
  </si>
  <si>
    <t>I (in^4)</t>
  </si>
  <si>
    <t>Stress of end-loaded cantilever beam</t>
  </si>
  <si>
    <t>Type</t>
  </si>
  <si>
    <t>OD (in)</t>
  </si>
  <si>
    <t>Wall (n)</t>
  </si>
  <si>
    <t>Size (in)</t>
  </si>
  <si>
    <t>Wall (in)</t>
  </si>
  <si>
    <t>ft lb</t>
  </si>
  <si>
    <t>water pipe</t>
  </si>
  <si>
    <t>Calculator for arbitrary I-beams</t>
  </si>
  <si>
    <t>https://amesweb.info/section/i-beam-moment-of-inertia-calculator.aspx</t>
  </si>
  <si>
    <t>Round Steel Tubing</t>
  </si>
  <si>
    <t>Square Steel Tubing</t>
  </si>
  <si>
    <t>Steel pipe filled with concrete</t>
  </si>
  <si>
    <t>I(transposed) = I(pipe) + I(concrete)*Ec/Es</t>
  </si>
  <si>
    <t>Can probably be considered as the moment of the strongest element (steel tube vs. concrete cylinder)</t>
  </si>
  <si>
    <t>5" dia conrete cylinder i = 30 in^4</t>
  </si>
  <si>
    <t>If there's no rebar inside the tube, then concrete is very weak, flexural stress is around 10-20% of compressive stress, so 4000 psi =&gt; maybe 500 psi</t>
  </si>
  <si>
    <t>Rebar</t>
  </si>
  <si>
    <t>If rebar, then it's very complicated...</t>
  </si>
  <si>
    <t>https://calcresource.com/moment-of-inertia-ctube.html</t>
  </si>
  <si>
    <t>4" sch 80</t>
  </si>
  <si>
    <t>5" sch 80</t>
  </si>
  <si>
    <t>https://calcresource.com/moment-of-inertia-rtube.html</t>
  </si>
  <si>
    <t>https://calcresource.com/moment-of-inertia-doubletee.html</t>
  </si>
  <si>
    <r>
      <t>I</t>
    </r>
    <r>
      <rPr>
        <i/>
        <vertAlign val="subscript"/>
        <sz val="14"/>
        <color rgb="FF000000"/>
        <rFont val="Arial"/>
        <family val="2"/>
      </rPr>
      <t>x</t>
    </r>
    <r>
      <rPr>
        <i/>
        <sz val="14"/>
        <color rgb="FF000000"/>
        <rFont val="Arial"/>
        <family val="2"/>
      </rPr>
      <t> = π (d</t>
    </r>
    <r>
      <rPr>
        <i/>
        <vertAlign val="subscript"/>
        <sz val="14"/>
        <color rgb="FF000000"/>
        <rFont val="Arial"/>
        <family val="2"/>
      </rPr>
      <t>o</t>
    </r>
    <r>
      <rPr>
        <i/>
        <vertAlign val="superscript"/>
        <sz val="14"/>
        <color rgb="FF000000"/>
        <rFont val="Arial"/>
        <family val="2"/>
      </rPr>
      <t>4</t>
    </r>
    <r>
      <rPr>
        <i/>
        <sz val="14"/>
        <color rgb="FF000000"/>
        <rFont val="Arial"/>
        <family val="2"/>
      </rPr>
      <t> - d</t>
    </r>
    <r>
      <rPr>
        <i/>
        <vertAlign val="subscript"/>
        <sz val="14"/>
        <color rgb="FF000000"/>
        <rFont val="Arial"/>
        <family val="2"/>
      </rPr>
      <t>i</t>
    </r>
    <r>
      <rPr>
        <i/>
        <vertAlign val="superscript"/>
        <sz val="14"/>
        <color rgb="FF000000"/>
        <rFont val="Arial"/>
        <family val="2"/>
      </rPr>
      <t>4</t>
    </r>
    <r>
      <rPr>
        <i/>
        <sz val="14"/>
        <color rgb="FF000000"/>
        <rFont val="Arial"/>
        <family val="2"/>
      </rPr>
      <t>) / 64 </t>
    </r>
  </si>
  <si>
    <t>A992</t>
  </si>
  <si>
    <t>Angle Iron</t>
  </si>
  <si>
    <t>Size (in))</t>
  </si>
  <si>
    <t>Thickness</t>
  </si>
  <si>
    <t>https://amesweb.info/section/second-moment-of-area-calculator.aspx</t>
  </si>
  <si>
    <t>1.5" sch40</t>
  </si>
  <si>
    <t>2" sch40</t>
  </si>
  <si>
    <t>2.5" sch40</t>
  </si>
  <si>
    <t>3" sch40</t>
  </si>
  <si>
    <t>2" sch80</t>
  </si>
  <si>
    <t>5 lb/ft</t>
  </si>
  <si>
    <t>2.7 lb/ft</t>
  </si>
  <si>
    <t>5.8 lb/ft</t>
  </si>
  <si>
    <t>9.1 lb/ft</t>
  </si>
  <si>
    <t>3.7 lb/ft</t>
  </si>
  <si>
    <t>15 lb/ft</t>
  </si>
  <si>
    <t>21 lb/ft</t>
  </si>
  <si>
    <t>6061-T6</t>
  </si>
  <si>
    <t>7075-T6</t>
  </si>
  <si>
    <t>4.9 lb/ft</t>
  </si>
  <si>
    <t>1.65 lb/ft</t>
  </si>
  <si>
    <t>2.44 lb/ft</t>
  </si>
  <si>
    <t>3.19 lb/ft</t>
  </si>
  <si>
    <t>4.75 lb/ft</t>
  </si>
  <si>
    <t>8.81 lb/ft</t>
  </si>
  <si>
    <t>3.05 lb/ft</t>
  </si>
  <si>
    <t>NA6O July 2022</t>
  </si>
  <si>
    <t xml:space="preserve">Enter expected force and length of beam in the yellow boxes. </t>
  </si>
  <si>
    <t xml:space="preserve">Scroll down the list of beams and look at the STRESS values. </t>
  </si>
  <si>
    <t>Compare that stress with the YIELD strength of various metals in the Reference list</t>
  </si>
  <si>
    <t>Yield reference:</t>
  </si>
  <si>
    <t>Conservative engineering calls for a safety factor of 3.</t>
  </si>
  <si>
    <t>Guy force is the tension in the cable * cosine(angle with respect to ground)</t>
  </si>
  <si>
    <t>Wt</t>
  </si>
  <si>
    <t>I-Beams</t>
  </si>
  <si>
    <t>A500-B steel</t>
  </si>
  <si>
    <t>This spreadsheet was created to estimate stress on a beam used as an elevated guy anchor.</t>
  </si>
  <si>
    <t>Unistrut P1000</t>
  </si>
  <si>
    <t>https://www.unistrut.us/product-details/p1000</t>
  </si>
  <si>
    <t>Axis</t>
  </si>
  <si>
    <t>1-1</t>
  </si>
  <si>
    <t>2-2</t>
  </si>
  <si>
    <t>1.9 lb/ft</t>
  </si>
  <si>
    <t>i</t>
  </si>
  <si>
    <t>2nd moment of inertia (shape-dependent)</t>
  </si>
  <si>
    <t>Force parallel to the two sidex</t>
  </si>
  <si>
    <t>See Unistrut catalog. For cantilever beams, use their regular Beam Loading table and multiply by 0.25 for max allowable load.</t>
  </si>
  <si>
    <t>https://www.unistrutohio.com/wp-content/uploads/unistrut-general-engineering-catalog-17A.pdf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</si>
</sst>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6"/>
      <color rgb="FF000000"/>
      <name val="Arial"/>
      <family val="2"/>
    </font>
    <font>
      <b/>
      <i/>
      <sz val="9.6"/>
      <color rgb="FF000000"/>
      <name val="Arial"/>
      <family val="2"/>
    </font>
    <font>
      <b/>
      <i/>
      <vertAlign val="superscript"/>
      <sz val="9.6"/>
      <color rgb="FF000000"/>
      <name val="Arial"/>
      <family val="2"/>
    </font>
    <font>
      <b/>
      <i/>
      <vertAlign val="subscript"/>
      <sz val="9.6"/>
      <color rgb="FF000000"/>
      <name val="Arial"/>
      <family val="2"/>
    </font>
    <font>
      <b/>
      <vertAlign val="subscript"/>
      <sz val="9.6"/>
      <color rgb="FF000000"/>
      <name val="Arial"/>
      <family val="2"/>
    </font>
    <font>
      <sz val="9.6"/>
      <color rgb="FF000000"/>
      <name val="Arial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rgb="FF000000"/>
      <name val="Arial"/>
      <family val="2"/>
    </font>
    <font>
      <i/>
      <vertAlign val="subscript"/>
      <sz val="14"/>
      <color rgb="FF000000"/>
      <name val="Arial"/>
      <family val="2"/>
    </font>
    <font>
      <i/>
      <vertAlign val="superscript"/>
      <sz val="14"/>
      <color rgb="FF000000"/>
      <name val="Arial"/>
      <family val="2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8" fillId="0" borderId="0" xfId="1"/>
    <xf numFmtId="0" fontId="3" fillId="0" borderId="0" xfId="0" applyFont="1"/>
    <xf numFmtId="0" fontId="7" fillId="0" borderId="0" xfId="0" applyFont="1"/>
    <xf numFmtId="0" fontId="1" fillId="0" borderId="0" xfId="0" applyFont="1"/>
    <xf numFmtId="1" fontId="0" fillId="0" borderId="0" xfId="0" applyNumberFormat="1"/>
    <xf numFmtId="0" fontId="9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14" fillId="0" borderId="0" xfId="0" applyFont="1"/>
    <xf numFmtId="0" fontId="1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7" fillId="0" borderId="0" xfId="0" applyFont="1" applyFill="1"/>
    <xf numFmtId="1" fontId="0" fillId="0" borderId="0" xfId="0" applyNumberFormat="1" applyFill="1"/>
    <xf numFmtId="0" fontId="0" fillId="0" borderId="0" xfId="0" applyAlignment="1">
      <alignment horizontal="right"/>
    </xf>
    <xf numFmtId="0" fontId="15" fillId="0" borderId="0" xfId="0" applyFont="1"/>
    <xf numFmtId="0" fontId="0" fillId="0" borderId="0" xfId="0" applyAlignment="1">
      <alignment horizontal="left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lcresource.com/moment-of-inertia-rtube.html" TargetMode="External"/><Relationship Id="rId7" Type="http://schemas.openxmlformats.org/officeDocument/2006/relationships/hyperlink" Target="https://www.unistrutohio.com/wp-content/uploads/unistrut-general-engineering-catalog-17A.pdf" TargetMode="External"/><Relationship Id="rId2" Type="http://schemas.openxmlformats.org/officeDocument/2006/relationships/hyperlink" Target="https://calcresource.com/moment-of-inertia-ctube.html" TargetMode="External"/><Relationship Id="rId1" Type="http://schemas.openxmlformats.org/officeDocument/2006/relationships/hyperlink" Target="https://www.engineeringtoolbox.com/american-standard-beams-d_1320.html" TargetMode="External"/><Relationship Id="rId6" Type="http://schemas.openxmlformats.org/officeDocument/2006/relationships/hyperlink" Target="https://www.unistrut.us/product-details/p1000" TargetMode="External"/><Relationship Id="rId5" Type="http://schemas.openxmlformats.org/officeDocument/2006/relationships/hyperlink" Target="https://amesweb.info/section/second-moment-of-area-calculator.aspx" TargetMode="External"/><Relationship Id="rId4" Type="http://schemas.openxmlformats.org/officeDocument/2006/relationships/hyperlink" Target="https://calcresource.com/moment-of-inertia-doublete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BE0FC-A54D-8F41-BA94-B4135BBB8597}">
  <dimension ref="A1:L128"/>
  <sheetViews>
    <sheetView tabSelected="1" zoomScale="124" zoomScaleNormal="124" workbookViewId="0">
      <selection activeCell="H130" sqref="H130"/>
    </sheetView>
  </sheetViews>
  <sheetFormatPr baseColWidth="10" defaultRowHeight="16" x14ac:dyDescent="0.2"/>
  <cols>
    <col min="1" max="1" width="5.5" customWidth="1"/>
    <col min="8" max="8" width="11.6640625" customWidth="1"/>
    <col min="12" max="12" width="12.5" customWidth="1"/>
  </cols>
  <sheetData>
    <row r="1" spans="1:9" ht="21" x14ac:dyDescent="0.25">
      <c r="A1" s="7" t="s">
        <v>67</v>
      </c>
      <c r="G1" t="s">
        <v>118</v>
      </c>
    </row>
    <row r="2" spans="1:9" x14ac:dyDescent="0.2">
      <c r="A2" s="14" t="s">
        <v>128</v>
      </c>
    </row>
    <row r="3" spans="1:9" s="14" customFormat="1" x14ac:dyDescent="0.2">
      <c r="A3" s="14" t="s">
        <v>119</v>
      </c>
    </row>
    <row r="4" spans="1:9" s="14" customFormat="1" x14ac:dyDescent="0.2">
      <c r="A4" s="14" t="s">
        <v>120</v>
      </c>
    </row>
    <row r="5" spans="1:9" s="14" customFormat="1" x14ac:dyDescent="0.2">
      <c r="A5" s="14" t="s">
        <v>121</v>
      </c>
    </row>
    <row r="6" spans="1:9" s="12" customFormat="1" x14ac:dyDescent="0.2">
      <c r="A6" s="14" t="s">
        <v>123</v>
      </c>
    </row>
    <row r="7" spans="1:9" s="12" customFormat="1" x14ac:dyDescent="0.2">
      <c r="A7" s="14" t="s">
        <v>124</v>
      </c>
    </row>
    <row r="8" spans="1:9" ht="21" x14ac:dyDescent="0.25">
      <c r="A8" s="7"/>
    </row>
    <row r="9" spans="1:9" ht="19" x14ac:dyDescent="0.25">
      <c r="H9" s="13" t="s">
        <v>122</v>
      </c>
    </row>
    <row r="10" spans="1:9" x14ac:dyDescent="0.2">
      <c r="B10" s="5" t="s">
        <v>0</v>
      </c>
      <c r="H10" s="5" t="s">
        <v>68</v>
      </c>
      <c r="I10" s="11" t="s">
        <v>65</v>
      </c>
    </row>
    <row r="11" spans="1:9" x14ac:dyDescent="0.2">
      <c r="B11" t="s">
        <v>3</v>
      </c>
      <c r="C11" t="s">
        <v>4</v>
      </c>
      <c r="D11" s="9">
        <v>100</v>
      </c>
      <c r="E11" t="s">
        <v>5</v>
      </c>
      <c r="H11" t="s">
        <v>64</v>
      </c>
      <c r="I11" s="8">
        <v>36</v>
      </c>
    </row>
    <row r="12" spans="1:9" x14ac:dyDescent="0.2">
      <c r="B12" t="s">
        <v>6</v>
      </c>
      <c r="C12" t="s">
        <v>7</v>
      </c>
      <c r="D12" s="9">
        <v>48</v>
      </c>
      <c r="E12" t="s">
        <v>8</v>
      </c>
      <c r="H12" t="s">
        <v>127</v>
      </c>
      <c r="I12" s="8">
        <v>42</v>
      </c>
    </row>
    <row r="13" spans="1:9" x14ac:dyDescent="0.2">
      <c r="B13" t="s">
        <v>1</v>
      </c>
      <c r="C13" t="s">
        <v>2</v>
      </c>
      <c r="D13">
        <f>D11*D12</f>
        <v>4800</v>
      </c>
      <c r="E13" t="s">
        <v>9</v>
      </c>
      <c r="H13" t="s">
        <v>74</v>
      </c>
      <c r="I13" s="8">
        <v>33</v>
      </c>
    </row>
    <row r="14" spans="1:9" x14ac:dyDescent="0.2">
      <c r="B14" t="s">
        <v>1</v>
      </c>
      <c r="D14">
        <f>M/12</f>
        <v>400</v>
      </c>
      <c r="E14" t="s">
        <v>73</v>
      </c>
      <c r="H14" t="s">
        <v>84</v>
      </c>
      <c r="I14" s="8">
        <v>60</v>
      </c>
    </row>
    <row r="15" spans="1:9" x14ac:dyDescent="0.2">
      <c r="B15" t="s">
        <v>61</v>
      </c>
      <c r="C15" t="s">
        <v>62</v>
      </c>
      <c r="H15" t="s">
        <v>92</v>
      </c>
      <c r="I15" s="8">
        <v>65</v>
      </c>
    </row>
    <row r="16" spans="1:9" x14ac:dyDescent="0.2">
      <c r="B16" t="s">
        <v>135</v>
      </c>
      <c r="C16" t="s">
        <v>136</v>
      </c>
      <c r="H16" t="s">
        <v>109</v>
      </c>
      <c r="I16" s="8">
        <v>35</v>
      </c>
    </row>
    <row r="17" spans="2:12" x14ac:dyDescent="0.2">
      <c r="H17" t="s">
        <v>110</v>
      </c>
      <c r="I17" s="8">
        <v>63</v>
      </c>
    </row>
    <row r="18" spans="2:12" x14ac:dyDescent="0.2">
      <c r="H18" s="22">
        <v>4130</v>
      </c>
      <c r="I18" s="8">
        <v>63</v>
      </c>
    </row>
    <row r="19" spans="2:12" x14ac:dyDescent="0.2">
      <c r="H19" s="22"/>
      <c r="I19" s="8"/>
    </row>
    <row r="20" spans="2:12" ht="19" x14ac:dyDescent="0.25">
      <c r="B20" s="13" t="s">
        <v>126</v>
      </c>
      <c r="D20" s="2" t="s">
        <v>60</v>
      </c>
    </row>
    <row r="21" spans="2:12" x14ac:dyDescent="0.2">
      <c r="B21" s="1" t="s">
        <v>10</v>
      </c>
      <c r="C21" s="15" t="s">
        <v>12</v>
      </c>
      <c r="D21" s="15" t="s">
        <v>15</v>
      </c>
      <c r="E21" s="15" t="s">
        <v>17</v>
      </c>
      <c r="F21" s="15" t="s">
        <v>19</v>
      </c>
      <c r="G21" s="15" t="s">
        <v>21</v>
      </c>
      <c r="H21" s="15" t="s">
        <v>23</v>
      </c>
      <c r="I21" s="15" t="s">
        <v>25</v>
      </c>
      <c r="J21" s="15" t="s">
        <v>26</v>
      </c>
      <c r="K21" s="15" t="s">
        <v>28</v>
      </c>
      <c r="L21" s="15" t="s">
        <v>63</v>
      </c>
    </row>
    <row r="22" spans="2:12" x14ac:dyDescent="0.2">
      <c r="B22" s="3" t="s">
        <v>11</v>
      </c>
      <c r="C22" s="16" t="s">
        <v>13</v>
      </c>
      <c r="D22" s="16" t="s">
        <v>16</v>
      </c>
      <c r="E22" s="16" t="s">
        <v>18</v>
      </c>
      <c r="F22" s="16" t="s">
        <v>20</v>
      </c>
      <c r="G22" s="16" t="s">
        <v>22</v>
      </c>
      <c r="H22" s="16" t="s">
        <v>24</v>
      </c>
      <c r="I22" s="16" t="s">
        <v>24</v>
      </c>
      <c r="J22" s="16" t="s">
        <v>27</v>
      </c>
      <c r="K22" s="16" t="s">
        <v>27</v>
      </c>
      <c r="L22" s="8"/>
    </row>
    <row r="23" spans="2:12" x14ac:dyDescent="0.2">
      <c r="B23" s="3"/>
      <c r="C23" s="16" t="s">
        <v>14</v>
      </c>
      <c r="D23" s="16" t="s">
        <v>14</v>
      </c>
      <c r="E23" s="16" t="s">
        <v>14</v>
      </c>
      <c r="F23" s="15"/>
      <c r="G23" s="15"/>
      <c r="H23" s="16"/>
      <c r="I23" s="16"/>
      <c r="J23" s="16"/>
      <c r="K23" s="16"/>
      <c r="L23" s="8"/>
    </row>
    <row r="24" spans="2:12" x14ac:dyDescent="0.2">
      <c r="B24" s="4" t="s">
        <v>29</v>
      </c>
      <c r="C24" s="4">
        <v>24.5</v>
      </c>
      <c r="D24" s="4">
        <v>8.0500000000000007</v>
      </c>
      <c r="E24" s="4">
        <v>0.8</v>
      </c>
      <c r="F24" s="4">
        <v>35.6</v>
      </c>
      <c r="G24" s="4">
        <v>121</v>
      </c>
      <c r="H24" s="4">
        <v>3160</v>
      </c>
      <c r="I24" s="4">
        <v>83.3</v>
      </c>
      <c r="J24" s="4">
        <v>258</v>
      </c>
      <c r="K24" s="4">
        <v>20.7</v>
      </c>
      <c r="L24" s="6">
        <f>0.5*C24*M/H24</f>
        <v>18.60759493670886</v>
      </c>
    </row>
    <row r="25" spans="2:12" x14ac:dyDescent="0.2">
      <c r="B25" s="4" t="s">
        <v>30</v>
      </c>
      <c r="C25" s="4">
        <v>24.5</v>
      </c>
      <c r="D25" s="4">
        <v>7.78</v>
      </c>
      <c r="E25" s="4">
        <v>0.62</v>
      </c>
      <c r="F25" s="4">
        <v>31.2</v>
      </c>
      <c r="G25" s="4">
        <v>106</v>
      </c>
      <c r="H25" s="4">
        <v>2940</v>
      </c>
      <c r="I25" s="4">
        <v>77.099999999999994</v>
      </c>
      <c r="J25" s="4">
        <v>240</v>
      </c>
      <c r="K25" s="4">
        <v>19.600000000000001</v>
      </c>
      <c r="L25" s="6">
        <f>0.5*C25*M/H25</f>
        <v>20</v>
      </c>
    </row>
    <row r="26" spans="2:12" x14ac:dyDescent="0.2">
      <c r="B26" s="4" t="s">
        <v>31</v>
      </c>
      <c r="C26" s="4">
        <v>24</v>
      </c>
      <c r="D26" s="4">
        <v>7.4249999999999998</v>
      </c>
      <c r="E26" s="4">
        <v>0.745</v>
      </c>
      <c r="F26" s="4">
        <v>29.3</v>
      </c>
      <c r="G26" s="4">
        <v>100</v>
      </c>
      <c r="H26" s="4">
        <v>2390</v>
      </c>
      <c r="I26" s="4">
        <v>47.7</v>
      </c>
      <c r="J26" s="4">
        <v>199</v>
      </c>
      <c r="K26" s="4">
        <v>13.2</v>
      </c>
      <c r="L26" s="6">
        <f>0.5*C26*M/H26</f>
        <v>24.10041841004184</v>
      </c>
    </row>
    <row r="27" spans="2:12" x14ac:dyDescent="0.2">
      <c r="B27" s="4" t="s">
        <v>32</v>
      </c>
      <c r="C27" s="4">
        <v>24</v>
      </c>
      <c r="D27" s="4">
        <v>7.125</v>
      </c>
      <c r="E27" s="4">
        <v>0.625</v>
      </c>
      <c r="F27" s="4">
        <v>26.5</v>
      </c>
      <c r="G27" s="4">
        <v>90</v>
      </c>
      <c r="H27" s="4">
        <v>2250</v>
      </c>
      <c r="I27" s="4">
        <v>44.9</v>
      </c>
      <c r="J27" s="4">
        <v>187</v>
      </c>
      <c r="K27" s="4">
        <v>12.6</v>
      </c>
      <c r="L27" s="6">
        <f>0.5*C27*M/H27</f>
        <v>25.6</v>
      </c>
    </row>
    <row r="28" spans="2:12" x14ac:dyDescent="0.2">
      <c r="B28" s="4" t="s">
        <v>33</v>
      </c>
      <c r="C28" s="4">
        <v>24</v>
      </c>
      <c r="D28" s="4">
        <v>7</v>
      </c>
      <c r="E28" s="4">
        <v>0.5</v>
      </c>
      <c r="F28" s="4">
        <v>23.5</v>
      </c>
      <c r="G28" s="4">
        <v>80</v>
      </c>
      <c r="H28" s="4">
        <v>2100</v>
      </c>
      <c r="I28" s="4">
        <v>42.2</v>
      </c>
      <c r="J28" s="4">
        <v>175</v>
      </c>
      <c r="K28" s="4">
        <v>12.1</v>
      </c>
      <c r="L28" s="6">
        <f>0.5*C28*M/H28</f>
        <v>27.428571428571427</v>
      </c>
    </row>
    <row r="29" spans="2:12" x14ac:dyDescent="0.2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2" x14ac:dyDescent="0.2">
      <c r="B30" s="4" t="s">
        <v>34</v>
      </c>
      <c r="C30" s="4">
        <v>20.3</v>
      </c>
      <c r="D30" s="4">
        <v>7.2</v>
      </c>
      <c r="E30" s="4">
        <v>0.8</v>
      </c>
      <c r="F30" s="4">
        <v>28.2</v>
      </c>
      <c r="G30" s="4">
        <v>96</v>
      </c>
      <c r="H30" s="4">
        <v>1670</v>
      </c>
      <c r="I30" s="4">
        <v>50.2</v>
      </c>
      <c r="J30" s="4">
        <v>165</v>
      </c>
      <c r="K30" s="4">
        <v>13.9</v>
      </c>
      <c r="L30" s="6">
        <f>0.5*C30*M/H30</f>
        <v>29.17365269461078</v>
      </c>
    </row>
    <row r="31" spans="2:12" x14ac:dyDescent="0.2">
      <c r="B31" s="4" t="s">
        <v>35</v>
      </c>
      <c r="C31" s="4">
        <v>20.3</v>
      </c>
      <c r="D31" s="4">
        <v>7.06</v>
      </c>
      <c r="E31" s="4">
        <v>0.66</v>
      </c>
      <c r="F31" s="4">
        <v>25.3</v>
      </c>
      <c r="G31" s="4">
        <v>86</v>
      </c>
      <c r="H31" s="4">
        <v>1580</v>
      </c>
      <c r="I31" s="4">
        <v>46.8</v>
      </c>
      <c r="J31" s="4">
        <v>155</v>
      </c>
      <c r="K31" s="4">
        <v>13.3</v>
      </c>
      <c r="L31" s="6">
        <f>0.5*C31*M/H31</f>
        <v>30.835443037974684</v>
      </c>
    </row>
    <row r="32" spans="2:12" x14ac:dyDescent="0.2">
      <c r="B32" s="4" t="s">
        <v>36</v>
      </c>
      <c r="C32" s="4">
        <v>20</v>
      </c>
      <c r="D32" s="4">
        <v>6.3849999999999998</v>
      </c>
      <c r="E32" s="4">
        <v>0.63500000000000001</v>
      </c>
      <c r="F32" s="4">
        <v>22</v>
      </c>
      <c r="G32" s="4">
        <v>75</v>
      </c>
      <c r="H32" s="4">
        <v>1280</v>
      </c>
      <c r="I32" s="4">
        <v>29.8</v>
      </c>
      <c r="J32" s="4">
        <v>128</v>
      </c>
      <c r="K32" s="4">
        <v>9.32</v>
      </c>
      <c r="L32" s="6">
        <f>0.5*C32*M/H32</f>
        <v>37.5</v>
      </c>
    </row>
    <row r="33" spans="2:12" x14ac:dyDescent="0.2">
      <c r="B33" s="4" t="s">
        <v>37</v>
      </c>
      <c r="C33" s="4">
        <v>20</v>
      </c>
      <c r="D33" s="4">
        <v>6.2549999999999999</v>
      </c>
      <c r="E33" s="4">
        <v>0.505</v>
      </c>
      <c r="F33" s="4">
        <v>19.399999999999999</v>
      </c>
      <c r="G33" s="4">
        <v>66</v>
      </c>
      <c r="H33" s="4">
        <v>1190</v>
      </c>
      <c r="I33" s="4">
        <v>27.7</v>
      </c>
      <c r="J33" s="4">
        <v>119</v>
      </c>
      <c r="K33" s="4">
        <v>8.85</v>
      </c>
      <c r="L33" s="6">
        <f>0.5*C33*M/H33</f>
        <v>40.336134453781511</v>
      </c>
    </row>
    <row r="34" spans="2:12" x14ac:dyDescent="0.2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2" x14ac:dyDescent="0.2">
      <c r="B35" s="4" t="s">
        <v>38</v>
      </c>
      <c r="C35" s="4">
        <v>18</v>
      </c>
      <c r="D35" s="4">
        <v>6.2510000000000003</v>
      </c>
      <c r="E35" s="4">
        <v>0.71099999999999997</v>
      </c>
      <c r="F35" s="4">
        <v>20.6</v>
      </c>
      <c r="G35" s="4">
        <v>70</v>
      </c>
      <c r="H35" s="4">
        <v>926</v>
      </c>
      <c r="I35" s="4">
        <v>24.1</v>
      </c>
      <c r="J35" s="4">
        <v>103</v>
      </c>
      <c r="K35" s="4">
        <v>7.72</v>
      </c>
      <c r="L35" s="6">
        <f>0.5*C35*M/H35</f>
        <v>46.652267818574515</v>
      </c>
    </row>
    <row r="36" spans="2:12" x14ac:dyDescent="0.2">
      <c r="B36" s="4" t="s">
        <v>39</v>
      </c>
      <c r="C36" s="4">
        <v>18</v>
      </c>
      <c r="D36" s="4">
        <v>6.0010000000000003</v>
      </c>
      <c r="E36" s="4">
        <v>0.46100000000000002</v>
      </c>
      <c r="F36" s="4">
        <v>16.100000000000001</v>
      </c>
      <c r="G36" s="4">
        <v>54.7</v>
      </c>
      <c r="H36" s="4">
        <v>804</v>
      </c>
      <c r="I36" s="4">
        <v>20.8</v>
      </c>
      <c r="J36" s="4">
        <v>89.4</v>
      </c>
      <c r="K36" s="4">
        <v>6.94</v>
      </c>
      <c r="L36" s="6">
        <f>0.5*C36*M/H36</f>
        <v>53.731343283582092</v>
      </c>
    </row>
    <row r="37" spans="2:12" x14ac:dyDescent="0.2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2" x14ac:dyDescent="0.2">
      <c r="B38" s="4" t="s">
        <v>40</v>
      </c>
      <c r="C38" s="4">
        <v>15</v>
      </c>
      <c r="D38" s="4">
        <v>5.64</v>
      </c>
      <c r="E38" s="4">
        <v>0.55000000000000004</v>
      </c>
      <c r="F38" s="4">
        <v>14.7</v>
      </c>
      <c r="G38" s="4">
        <v>50</v>
      </c>
      <c r="H38" s="4">
        <v>486</v>
      </c>
      <c r="I38" s="4">
        <v>15.7</v>
      </c>
      <c r="J38" s="4">
        <v>64.8</v>
      </c>
      <c r="K38" s="4">
        <v>5.57</v>
      </c>
      <c r="L38" s="6">
        <f>0.5*C38*M/H38</f>
        <v>74.074074074074076</v>
      </c>
    </row>
    <row r="39" spans="2:12" x14ac:dyDescent="0.2">
      <c r="B39" s="4" t="s">
        <v>41</v>
      </c>
      <c r="C39" s="4">
        <v>15</v>
      </c>
      <c r="D39" s="4">
        <v>5.5010000000000003</v>
      </c>
      <c r="E39" s="4">
        <v>0.41099999999999998</v>
      </c>
      <c r="F39" s="4">
        <v>12.6</v>
      </c>
      <c r="G39" s="4">
        <v>42.9</v>
      </c>
      <c r="H39" s="4">
        <v>447</v>
      </c>
      <c r="I39" s="4">
        <v>14.4</v>
      </c>
      <c r="J39" s="4">
        <v>59.6</v>
      </c>
      <c r="K39" s="4">
        <v>5.23</v>
      </c>
      <c r="L39" s="6">
        <f>0.5*C39*M/H39</f>
        <v>80.536912751677846</v>
      </c>
    </row>
    <row r="40" spans="2:12" x14ac:dyDescent="0.2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2" x14ac:dyDescent="0.2">
      <c r="B41" s="4" t="s">
        <v>42</v>
      </c>
      <c r="C41" s="4">
        <v>12</v>
      </c>
      <c r="D41" s="4">
        <v>5.4770000000000003</v>
      </c>
      <c r="E41" s="4">
        <v>0.68700000000000006</v>
      </c>
      <c r="F41" s="4">
        <v>14.7</v>
      </c>
      <c r="G41" s="4">
        <v>50</v>
      </c>
      <c r="H41" s="4">
        <v>305</v>
      </c>
      <c r="I41" s="4">
        <v>15.7</v>
      </c>
      <c r="J41" s="4">
        <v>50.8</v>
      </c>
      <c r="K41" s="4">
        <v>5.74</v>
      </c>
      <c r="L41" s="6">
        <f>0.5*C41*M/H41</f>
        <v>94.426229508196727</v>
      </c>
    </row>
    <row r="42" spans="2:12" x14ac:dyDescent="0.2">
      <c r="B42" s="4" t="s">
        <v>43</v>
      </c>
      <c r="C42" s="4">
        <v>12</v>
      </c>
      <c r="D42" s="4">
        <v>5.2519999999999998</v>
      </c>
      <c r="E42" s="4">
        <v>0.46200000000000002</v>
      </c>
      <c r="F42" s="4">
        <v>12</v>
      </c>
      <c r="G42" s="4">
        <v>40.799999999999997</v>
      </c>
      <c r="H42" s="4">
        <v>272</v>
      </c>
      <c r="I42" s="4">
        <v>13.6</v>
      </c>
      <c r="J42" s="4">
        <v>45.4</v>
      </c>
      <c r="K42" s="4">
        <v>5.16</v>
      </c>
      <c r="L42" s="6">
        <f>0.5*C42*M/H42</f>
        <v>105.88235294117646</v>
      </c>
    </row>
    <row r="43" spans="2:12" x14ac:dyDescent="0.2">
      <c r="B43" s="4" t="s">
        <v>44</v>
      </c>
      <c r="C43" s="4">
        <v>12</v>
      </c>
      <c r="D43" s="4">
        <v>5.0780000000000003</v>
      </c>
      <c r="E43" s="4">
        <v>0.42799999999999999</v>
      </c>
      <c r="F43" s="4">
        <v>10.3</v>
      </c>
      <c r="G43" s="4">
        <v>35</v>
      </c>
      <c r="H43" s="4">
        <v>229</v>
      </c>
      <c r="I43" s="4">
        <v>9.8699999999999992</v>
      </c>
      <c r="J43" s="4">
        <v>38.200000000000003</v>
      </c>
      <c r="K43" s="4">
        <v>3.89</v>
      </c>
      <c r="L43" s="6">
        <f>0.5*C43*M/H43</f>
        <v>125.76419213973799</v>
      </c>
    </row>
    <row r="44" spans="2:12" x14ac:dyDescent="0.2">
      <c r="B44" s="4" t="s">
        <v>45</v>
      </c>
      <c r="C44" s="4">
        <v>12</v>
      </c>
      <c r="D44" s="4">
        <v>5</v>
      </c>
      <c r="E44" s="4">
        <v>0.35</v>
      </c>
      <c r="F44" s="4">
        <v>9.35</v>
      </c>
      <c r="G44" s="4">
        <v>31.8</v>
      </c>
      <c r="H44" s="4">
        <v>218</v>
      </c>
      <c r="I44" s="4">
        <v>9.36</v>
      </c>
      <c r="J44" s="4">
        <v>36.4</v>
      </c>
      <c r="K44" s="4">
        <v>3.74</v>
      </c>
      <c r="L44" s="6">
        <f>0.5*C44*M/H44</f>
        <v>132.11009174311926</v>
      </c>
    </row>
    <row r="45" spans="2:12" x14ac:dyDescent="0.2"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2:12" x14ac:dyDescent="0.2">
      <c r="B46" s="4" t="s">
        <v>46</v>
      </c>
      <c r="C46" s="4">
        <v>10</v>
      </c>
      <c r="D46" s="4">
        <v>4.944</v>
      </c>
      <c r="E46" s="4">
        <v>0.59399999999999997</v>
      </c>
      <c r="F46" s="4">
        <v>10.3</v>
      </c>
      <c r="G46" s="4">
        <v>35</v>
      </c>
      <c r="H46" s="4">
        <v>147</v>
      </c>
      <c r="I46" s="4">
        <v>8.36</v>
      </c>
      <c r="J46" s="4">
        <v>29.4</v>
      </c>
      <c r="K46" s="4">
        <v>3.38</v>
      </c>
      <c r="L46" s="6">
        <f>0.5*C46*M/H46</f>
        <v>163.26530612244898</v>
      </c>
    </row>
    <row r="47" spans="2:12" x14ac:dyDescent="0.2">
      <c r="B47" s="4" t="s">
        <v>47</v>
      </c>
      <c r="C47" s="4">
        <v>10</v>
      </c>
      <c r="D47" s="4">
        <v>4.6609999999999996</v>
      </c>
      <c r="E47" s="4">
        <v>0.311</v>
      </c>
      <c r="F47" s="4">
        <v>7.46</v>
      </c>
      <c r="G47" s="4">
        <v>25.4</v>
      </c>
      <c r="H47" s="4">
        <v>124</v>
      </c>
      <c r="I47" s="4">
        <v>6.79</v>
      </c>
      <c r="J47" s="4">
        <v>24.7</v>
      </c>
      <c r="K47" s="4">
        <v>2.91</v>
      </c>
      <c r="L47" s="6">
        <f>0.5*C47*M/H47</f>
        <v>193.54838709677421</v>
      </c>
    </row>
    <row r="48" spans="2:12" x14ac:dyDescent="0.2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2" x14ac:dyDescent="0.2">
      <c r="B49" s="4" t="s">
        <v>48</v>
      </c>
      <c r="C49" s="4">
        <v>8</v>
      </c>
      <c r="D49" s="4">
        <v>4.1710000000000003</v>
      </c>
      <c r="E49" s="4">
        <v>0.441</v>
      </c>
      <c r="F49" s="4">
        <v>6.77</v>
      </c>
      <c r="G49" s="4">
        <v>23</v>
      </c>
      <c r="H49" s="4">
        <v>64.900000000000006</v>
      </c>
      <c r="I49" s="4">
        <v>4.3099999999999996</v>
      </c>
      <c r="J49" s="4">
        <v>16.2</v>
      </c>
      <c r="K49" s="4">
        <v>2.0699999999999998</v>
      </c>
      <c r="L49" s="6">
        <f>0.5*C49*M/H49</f>
        <v>295.83975346687208</v>
      </c>
    </row>
    <row r="50" spans="2:12" x14ac:dyDescent="0.2">
      <c r="B50" s="4" t="s">
        <v>49</v>
      </c>
      <c r="C50" s="4">
        <v>8</v>
      </c>
      <c r="D50" s="4">
        <v>4.0010000000000003</v>
      </c>
      <c r="E50" s="4">
        <v>0.27100000000000002</v>
      </c>
      <c r="F50" s="4">
        <v>5.41</v>
      </c>
      <c r="G50" s="4">
        <v>18.399999999999999</v>
      </c>
      <c r="H50" s="4">
        <v>57.6</v>
      </c>
      <c r="I50" s="4">
        <v>3.73</v>
      </c>
      <c r="J50" s="4">
        <v>14.4</v>
      </c>
      <c r="K50" s="4">
        <v>1.86</v>
      </c>
      <c r="L50" s="6">
        <f>0.5*C50*M/H50</f>
        <v>333.33333333333331</v>
      </c>
    </row>
    <row r="51" spans="2:12" x14ac:dyDescent="0.2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2" x14ac:dyDescent="0.2">
      <c r="B52" s="4" t="s">
        <v>50</v>
      </c>
      <c r="C52" s="4">
        <v>7</v>
      </c>
      <c r="D52" s="4">
        <v>3.86</v>
      </c>
      <c r="E52" s="4">
        <v>0.45</v>
      </c>
      <c r="F52" s="4">
        <v>5.88</v>
      </c>
      <c r="G52" s="4">
        <v>20</v>
      </c>
      <c r="H52" s="4">
        <v>42.4</v>
      </c>
      <c r="I52" s="4">
        <v>3.17</v>
      </c>
      <c r="J52" s="4">
        <v>12.1</v>
      </c>
      <c r="K52" s="4">
        <v>1.64</v>
      </c>
      <c r="L52" s="6">
        <f>0.5*C52*M/H52</f>
        <v>396.22641509433964</v>
      </c>
    </row>
    <row r="53" spans="2:12" x14ac:dyDescent="0.2">
      <c r="B53" s="4" t="s">
        <v>51</v>
      </c>
      <c r="C53" s="4">
        <v>7</v>
      </c>
      <c r="D53" s="4">
        <v>3.6619999999999999</v>
      </c>
      <c r="E53" s="4">
        <v>0.252</v>
      </c>
      <c r="F53" s="4">
        <v>4.5</v>
      </c>
      <c r="G53" s="4">
        <v>15.3</v>
      </c>
      <c r="H53" s="4">
        <v>36.700000000000003</v>
      </c>
      <c r="I53" s="4">
        <v>2.64</v>
      </c>
      <c r="J53" s="4">
        <v>10.5</v>
      </c>
      <c r="K53" s="4">
        <v>1.44</v>
      </c>
      <c r="L53" s="6">
        <f>0.5*C53*M/H53</f>
        <v>457.76566757493185</v>
      </c>
    </row>
    <row r="54" spans="2:12" x14ac:dyDescent="0.2"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2:12" x14ac:dyDescent="0.2">
      <c r="B55" s="4" t="s">
        <v>52</v>
      </c>
      <c r="C55" s="4">
        <v>6</v>
      </c>
      <c r="D55" s="4">
        <v>3.5649999999999999</v>
      </c>
      <c r="E55" s="4">
        <v>0.46500000000000002</v>
      </c>
      <c r="F55" s="4">
        <v>5.07</v>
      </c>
      <c r="G55" s="4">
        <v>17.25</v>
      </c>
      <c r="H55" s="4">
        <v>26.3</v>
      </c>
      <c r="I55" s="4">
        <v>2.31</v>
      </c>
      <c r="J55" s="4">
        <v>8.77</v>
      </c>
      <c r="K55" s="4">
        <v>1.3</v>
      </c>
      <c r="L55" s="6">
        <f>0.5*C55*M/H55</f>
        <v>547.52851711026619</v>
      </c>
    </row>
    <row r="56" spans="2:12" s="17" customFormat="1" x14ac:dyDescent="0.2">
      <c r="B56" s="18" t="s">
        <v>53</v>
      </c>
      <c r="C56" s="18">
        <v>6</v>
      </c>
      <c r="D56" s="18">
        <v>3.3319999999999999</v>
      </c>
      <c r="E56" s="18">
        <v>0.23200000000000001</v>
      </c>
      <c r="F56" s="18">
        <v>3.67</v>
      </c>
      <c r="G56" s="18">
        <v>12.5</v>
      </c>
      <c r="H56" s="18">
        <v>22.1</v>
      </c>
      <c r="I56" s="18">
        <v>1.82</v>
      </c>
      <c r="J56" s="18">
        <v>7.37</v>
      </c>
      <c r="K56" s="18">
        <v>1.0900000000000001</v>
      </c>
      <c r="L56" s="19">
        <f>0.5*C56*M/H56</f>
        <v>651.58371040723978</v>
      </c>
    </row>
    <row r="57" spans="2:12" x14ac:dyDescent="0.2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2" x14ac:dyDescent="0.2">
      <c r="B58" s="4" t="s">
        <v>54</v>
      </c>
      <c r="C58" s="4">
        <v>5</v>
      </c>
      <c r="D58" s="4">
        <v>3.2839999999999998</v>
      </c>
      <c r="E58" s="4">
        <v>0.49399999999999999</v>
      </c>
      <c r="F58" s="4">
        <v>4.34</v>
      </c>
      <c r="G58" s="4">
        <v>14.75</v>
      </c>
      <c r="H58" s="4">
        <v>15.2</v>
      </c>
      <c r="I58" s="4">
        <v>1.67</v>
      </c>
      <c r="J58" s="4">
        <v>6.09</v>
      </c>
      <c r="K58" s="4">
        <v>1.01</v>
      </c>
      <c r="L58" s="6">
        <f>0.5*C58*M/H58</f>
        <v>789.47368421052636</v>
      </c>
    </row>
    <row r="59" spans="2:12" x14ac:dyDescent="0.2">
      <c r="B59" s="4" t="s">
        <v>55</v>
      </c>
      <c r="C59" s="4">
        <v>5</v>
      </c>
      <c r="D59" s="4">
        <v>3.004</v>
      </c>
      <c r="E59" s="4">
        <v>0.214</v>
      </c>
      <c r="F59" s="4">
        <v>2.94</v>
      </c>
      <c r="G59" s="4">
        <v>10</v>
      </c>
      <c r="H59" s="4">
        <v>12.3</v>
      </c>
      <c r="I59" s="4">
        <v>1.22</v>
      </c>
      <c r="J59" s="4">
        <v>4.92</v>
      </c>
      <c r="K59" s="4">
        <v>0.81</v>
      </c>
      <c r="L59" s="6">
        <f>0.5*C59*M/H59</f>
        <v>975.60975609756088</v>
      </c>
    </row>
    <row r="60" spans="2:12" x14ac:dyDescent="0.2"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2:12" x14ac:dyDescent="0.2">
      <c r="B61" s="4" t="s">
        <v>56</v>
      </c>
      <c r="C61" s="4">
        <v>4</v>
      </c>
      <c r="D61" s="4">
        <v>2.7959999999999998</v>
      </c>
      <c r="E61" s="4">
        <v>0.32600000000000001</v>
      </c>
      <c r="F61" s="4">
        <v>2.79</v>
      </c>
      <c r="G61" s="4">
        <v>9.5</v>
      </c>
      <c r="H61" s="4">
        <v>6.79</v>
      </c>
      <c r="I61" s="4">
        <v>0.90300000000000002</v>
      </c>
      <c r="J61" s="4">
        <v>3.39</v>
      </c>
      <c r="K61" s="4">
        <v>0.65</v>
      </c>
      <c r="L61" s="6">
        <f>0.5*C61*M/H61</f>
        <v>1413.8438880706922</v>
      </c>
    </row>
    <row r="62" spans="2:12" x14ac:dyDescent="0.2">
      <c r="B62" s="4" t="s">
        <v>57</v>
      </c>
      <c r="C62" s="4">
        <v>4</v>
      </c>
      <c r="D62" s="4">
        <v>2.6629999999999998</v>
      </c>
      <c r="E62" s="4">
        <v>0.193</v>
      </c>
      <c r="F62" s="4">
        <v>2.2599999999999998</v>
      </c>
      <c r="G62" s="4">
        <v>7.7</v>
      </c>
      <c r="H62" s="4">
        <v>6.08</v>
      </c>
      <c r="I62" s="4">
        <v>0.76400000000000001</v>
      </c>
      <c r="J62" s="4">
        <v>3.04</v>
      </c>
      <c r="K62" s="4">
        <v>0.56999999999999995</v>
      </c>
      <c r="L62" s="6">
        <f>0.5*C62*M/H62</f>
        <v>1578.9473684210527</v>
      </c>
    </row>
    <row r="63" spans="2:12" x14ac:dyDescent="0.2"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2:12" x14ac:dyDescent="0.2">
      <c r="B64" s="4" t="s">
        <v>58</v>
      </c>
      <c r="C64" s="4">
        <v>3</v>
      </c>
      <c r="D64" s="4">
        <v>2.5089999999999999</v>
      </c>
      <c r="E64" s="4">
        <v>0.34899999999999998</v>
      </c>
      <c r="F64" s="4">
        <v>2.21</v>
      </c>
      <c r="G64" s="4">
        <v>7.5</v>
      </c>
      <c r="H64" s="4">
        <v>2.93</v>
      </c>
      <c r="I64" s="4">
        <v>0.58599999999999997</v>
      </c>
      <c r="J64" s="4">
        <v>1.95</v>
      </c>
      <c r="K64" s="4">
        <v>0.47</v>
      </c>
      <c r="L64" s="6">
        <f>0.5*C64*M/H64</f>
        <v>2457.3378839590441</v>
      </c>
    </row>
    <row r="65" spans="2:12" x14ac:dyDescent="0.2">
      <c r="B65" s="4" t="s">
        <v>59</v>
      </c>
      <c r="C65" s="4">
        <v>3</v>
      </c>
      <c r="D65" s="4">
        <v>2.33</v>
      </c>
      <c r="E65" s="4">
        <v>0.17</v>
      </c>
      <c r="F65" s="4">
        <v>1.67</v>
      </c>
      <c r="G65" s="4">
        <v>5.7</v>
      </c>
      <c r="H65" s="4">
        <v>2.52</v>
      </c>
      <c r="I65" s="4">
        <v>0.45500000000000002</v>
      </c>
      <c r="J65" s="4">
        <v>1.68</v>
      </c>
      <c r="K65" s="4">
        <v>0.39</v>
      </c>
      <c r="L65" s="6">
        <f>0.5*C65*M/H65</f>
        <v>2857.1428571428573</v>
      </c>
    </row>
    <row r="68" spans="2:12" ht="21" x14ac:dyDescent="0.25">
      <c r="B68" s="13" t="s">
        <v>77</v>
      </c>
      <c r="E68" s="2" t="s">
        <v>86</v>
      </c>
      <c r="J68" s="10" t="s">
        <v>91</v>
      </c>
    </row>
    <row r="70" spans="2:12" x14ac:dyDescent="0.2">
      <c r="B70" s="20" t="s">
        <v>69</v>
      </c>
      <c r="C70" s="20" t="s">
        <v>70</v>
      </c>
      <c r="D70" s="20" t="s">
        <v>66</v>
      </c>
      <c r="E70" s="1" t="s">
        <v>63</v>
      </c>
      <c r="G70" s="20" t="s">
        <v>125</v>
      </c>
    </row>
    <row r="71" spans="2:12" x14ac:dyDescent="0.2">
      <c r="B71">
        <v>5.56</v>
      </c>
      <c r="C71">
        <v>0.25800000000000001</v>
      </c>
      <c r="D71">
        <v>10.55</v>
      </c>
      <c r="E71" s="6">
        <f t="shared" ref="E71:E80" si="0">0.5*B71*M/D71</f>
        <v>1264.8341232227485</v>
      </c>
      <c r="F71" t="s">
        <v>88</v>
      </c>
      <c r="G71" s="20" t="s">
        <v>108</v>
      </c>
    </row>
    <row r="72" spans="2:12" x14ac:dyDescent="0.2">
      <c r="B72">
        <v>1.9</v>
      </c>
      <c r="C72">
        <f>(B72-1.61)/2</f>
        <v>0.14499999999999991</v>
      </c>
      <c r="D72">
        <v>0.31</v>
      </c>
      <c r="E72" s="6">
        <f t="shared" si="0"/>
        <v>14709.677419354839</v>
      </c>
      <c r="F72" t="s">
        <v>97</v>
      </c>
      <c r="G72" s="20" t="s">
        <v>103</v>
      </c>
    </row>
    <row r="73" spans="2:12" x14ac:dyDescent="0.2">
      <c r="B73">
        <v>2</v>
      </c>
      <c r="C73">
        <v>0.125</v>
      </c>
      <c r="D73">
        <v>0.32500000000000001</v>
      </c>
      <c r="E73" s="6">
        <f t="shared" si="0"/>
        <v>14769.23076923077</v>
      </c>
      <c r="G73" s="20"/>
    </row>
    <row r="74" spans="2:12" x14ac:dyDescent="0.2">
      <c r="B74">
        <v>2</v>
      </c>
      <c r="C74">
        <v>0.25</v>
      </c>
      <c r="D74">
        <v>0.53700000000000003</v>
      </c>
      <c r="E74" s="6">
        <f t="shared" si="0"/>
        <v>8938.5474860335198</v>
      </c>
      <c r="G74" s="20"/>
    </row>
    <row r="75" spans="2:12" x14ac:dyDescent="0.2">
      <c r="B75">
        <v>2.375</v>
      </c>
      <c r="C75">
        <f>(B75-2.067)/2</f>
        <v>0.15399999999999991</v>
      </c>
      <c r="D75">
        <v>0.66600000000000004</v>
      </c>
      <c r="E75" s="6">
        <f t="shared" si="0"/>
        <v>8558.5585585585577</v>
      </c>
      <c r="F75" t="s">
        <v>98</v>
      </c>
      <c r="G75" s="20" t="s">
        <v>106</v>
      </c>
    </row>
    <row r="76" spans="2:12" x14ac:dyDescent="0.2">
      <c r="B76">
        <v>2.375</v>
      </c>
      <c r="C76">
        <f>(B76-1.94)/2</f>
        <v>0.21750000000000003</v>
      </c>
      <c r="D76">
        <v>0.86599999999999999</v>
      </c>
      <c r="E76" s="6">
        <f t="shared" si="0"/>
        <v>6581.9861431870668</v>
      </c>
      <c r="F76" t="s">
        <v>101</v>
      </c>
      <c r="G76" s="20" t="s">
        <v>102</v>
      </c>
    </row>
    <row r="77" spans="2:12" x14ac:dyDescent="0.2">
      <c r="B77">
        <v>2.5</v>
      </c>
      <c r="C77">
        <v>0.25</v>
      </c>
      <c r="D77">
        <v>1.917</v>
      </c>
      <c r="E77" s="6">
        <f t="shared" si="0"/>
        <v>3129.8904538341158</v>
      </c>
      <c r="G77" s="20"/>
    </row>
    <row r="78" spans="2:12" x14ac:dyDescent="0.2">
      <c r="B78">
        <v>2.875</v>
      </c>
      <c r="C78">
        <f>(B78-2.469)/2</f>
        <v>0.20300000000000007</v>
      </c>
      <c r="D78">
        <v>1.53</v>
      </c>
      <c r="E78" s="6">
        <f t="shared" si="0"/>
        <v>4509.8039215686276</v>
      </c>
      <c r="F78" t="s">
        <v>99</v>
      </c>
      <c r="G78" s="20" t="s">
        <v>104</v>
      </c>
    </row>
    <row r="79" spans="2:12" x14ac:dyDescent="0.2">
      <c r="B79">
        <v>3</v>
      </c>
      <c r="C79">
        <v>0.25</v>
      </c>
      <c r="D79">
        <v>2.0590000000000002</v>
      </c>
      <c r="E79" s="6">
        <f t="shared" si="0"/>
        <v>3496.8431277319082</v>
      </c>
      <c r="G79" s="20"/>
    </row>
    <row r="80" spans="2:12" x14ac:dyDescent="0.2">
      <c r="B80">
        <v>3.5</v>
      </c>
      <c r="C80">
        <f>(B80-3.068)/2</f>
        <v>0.21599999999999997</v>
      </c>
      <c r="D80">
        <v>3.0169999999999999</v>
      </c>
      <c r="E80" s="6">
        <f t="shared" si="0"/>
        <v>2784.2227378190255</v>
      </c>
      <c r="F80" t="s">
        <v>100</v>
      </c>
      <c r="G80" s="20" t="s">
        <v>105</v>
      </c>
    </row>
    <row r="81" spans="2:7" x14ac:dyDescent="0.2">
      <c r="B81">
        <v>4.5</v>
      </c>
      <c r="C81">
        <v>0.12</v>
      </c>
      <c r="D81">
        <v>3.72</v>
      </c>
      <c r="E81" s="6">
        <f>0.5*B81*M/D81</f>
        <v>2903.2258064516127</v>
      </c>
      <c r="G81" s="20"/>
    </row>
    <row r="82" spans="2:7" x14ac:dyDescent="0.2">
      <c r="B82">
        <v>4.5</v>
      </c>
      <c r="C82">
        <v>0.23699999999999999</v>
      </c>
      <c r="D82">
        <v>7.23</v>
      </c>
      <c r="E82" s="6">
        <f>0.5*B82*M/D82</f>
        <v>1493.7759336099584</v>
      </c>
      <c r="F82" t="s">
        <v>87</v>
      </c>
      <c r="G82" s="20" t="s">
        <v>107</v>
      </c>
    </row>
    <row r="83" spans="2:7" x14ac:dyDescent="0.2">
      <c r="B83">
        <v>5</v>
      </c>
      <c r="C83">
        <v>0.125</v>
      </c>
      <c r="D83">
        <v>5.69</v>
      </c>
      <c r="E83" s="6">
        <f>0.5*B83*M/D83</f>
        <v>2108.9630931458696</v>
      </c>
    </row>
    <row r="84" spans="2:7" x14ac:dyDescent="0.2">
      <c r="B84">
        <v>6</v>
      </c>
      <c r="C84">
        <v>0.125</v>
      </c>
      <c r="D84">
        <v>9.9499999999999993</v>
      </c>
      <c r="E84" s="6">
        <f>0.5*B84*M/D84</f>
        <v>1447.2361809045228</v>
      </c>
    </row>
    <row r="85" spans="2:7" x14ac:dyDescent="0.2">
      <c r="B85">
        <v>6.625</v>
      </c>
      <c r="C85">
        <v>0.13400000000000001</v>
      </c>
      <c r="D85">
        <v>13.5</v>
      </c>
      <c r="E85" s="6">
        <f>0.5*B85*M/D85</f>
        <v>1177.7777777777778</v>
      </c>
    </row>
    <row r="86" spans="2:7" x14ac:dyDescent="0.2">
      <c r="E86" s="6"/>
    </row>
    <row r="88" spans="2:7" ht="19" x14ac:dyDescent="0.25">
      <c r="B88" s="21" t="s">
        <v>78</v>
      </c>
      <c r="E88" s="2" t="s">
        <v>89</v>
      </c>
    </row>
    <row r="89" spans="2:7" x14ac:dyDescent="0.2">
      <c r="B89" s="5"/>
      <c r="E89" s="2"/>
    </row>
    <row r="90" spans="2:7" x14ac:dyDescent="0.2">
      <c r="B90" s="20" t="s">
        <v>71</v>
      </c>
      <c r="C90" s="20" t="s">
        <v>72</v>
      </c>
      <c r="D90" s="20" t="s">
        <v>66</v>
      </c>
      <c r="E90" s="1" t="s">
        <v>63</v>
      </c>
      <c r="F90" s="20" t="s">
        <v>125</v>
      </c>
    </row>
    <row r="91" spans="2:7" x14ac:dyDescent="0.2">
      <c r="B91">
        <v>6</v>
      </c>
      <c r="C91">
        <v>0.12</v>
      </c>
      <c r="D91">
        <v>15</v>
      </c>
      <c r="E91" s="6">
        <f t="shared" ref="E91:E97" si="1">0.5*B91*M/D91</f>
        <v>960</v>
      </c>
      <c r="F91" s="20"/>
    </row>
    <row r="92" spans="2:7" x14ac:dyDescent="0.2">
      <c r="B92">
        <v>5</v>
      </c>
      <c r="C92">
        <v>0.12</v>
      </c>
      <c r="D92">
        <v>8.5</v>
      </c>
      <c r="E92" s="6">
        <f t="shared" si="1"/>
        <v>1411.7647058823529</v>
      </c>
      <c r="F92" s="20"/>
    </row>
    <row r="93" spans="2:7" x14ac:dyDescent="0.2">
      <c r="B93">
        <v>4</v>
      </c>
      <c r="C93">
        <v>0.12</v>
      </c>
      <c r="D93">
        <v>4.3</v>
      </c>
      <c r="E93" s="6">
        <f t="shared" si="1"/>
        <v>2232.5581395348836</v>
      </c>
      <c r="F93" s="20"/>
    </row>
    <row r="94" spans="2:7" x14ac:dyDescent="0.2">
      <c r="B94">
        <v>3</v>
      </c>
      <c r="C94">
        <v>0.12</v>
      </c>
      <c r="D94">
        <v>1.73</v>
      </c>
      <c r="E94" s="6">
        <f t="shared" si="1"/>
        <v>4161.8497109826594</v>
      </c>
      <c r="F94" s="20" t="s">
        <v>115</v>
      </c>
    </row>
    <row r="95" spans="2:7" x14ac:dyDescent="0.2">
      <c r="B95">
        <v>3</v>
      </c>
      <c r="C95">
        <v>0.25</v>
      </c>
      <c r="D95">
        <v>3.49</v>
      </c>
      <c r="E95" s="6">
        <f t="shared" si="1"/>
        <v>2063.0372492836673</v>
      </c>
      <c r="F95" s="20" t="s">
        <v>116</v>
      </c>
    </row>
    <row r="96" spans="2:7" x14ac:dyDescent="0.2">
      <c r="B96">
        <v>2</v>
      </c>
      <c r="C96">
        <v>0.25</v>
      </c>
      <c r="D96">
        <v>0.91</v>
      </c>
      <c r="E96" s="6">
        <f t="shared" si="1"/>
        <v>5274.7252747252742</v>
      </c>
      <c r="F96" s="20"/>
    </row>
    <row r="97" spans="2:6" x14ac:dyDescent="0.2">
      <c r="B97">
        <v>2</v>
      </c>
      <c r="C97">
        <v>0.125</v>
      </c>
      <c r="D97">
        <v>0.55000000000000004</v>
      </c>
      <c r="E97" s="6">
        <f t="shared" si="1"/>
        <v>8727.2727272727261</v>
      </c>
      <c r="F97" s="20" t="s">
        <v>117</v>
      </c>
    </row>
    <row r="98" spans="2:6" x14ac:dyDescent="0.2">
      <c r="E98" s="6"/>
    </row>
    <row r="100" spans="2:6" x14ac:dyDescent="0.2">
      <c r="B100" t="s">
        <v>75</v>
      </c>
      <c r="E100" t="s">
        <v>76</v>
      </c>
    </row>
    <row r="101" spans="2:6" x14ac:dyDescent="0.2">
      <c r="E101" s="2" t="s">
        <v>90</v>
      </c>
    </row>
    <row r="104" spans="2:6" x14ac:dyDescent="0.2">
      <c r="B104" s="5" t="s">
        <v>79</v>
      </c>
      <c r="E104" t="s">
        <v>80</v>
      </c>
    </row>
    <row r="105" spans="2:6" x14ac:dyDescent="0.2">
      <c r="B105" t="s">
        <v>81</v>
      </c>
    </row>
    <row r="106" spans="2:6" x14ac:dyDescent="0.2">
      <c r="B106" t="s">
        <v>82</v>
      </c>
    </row>
    <row r="107" spans="2:6" x14ac:dyDescent="0.2">
      <c r="B107" t="s">
        <v>83</v>
      </c>
    </row>
    <row r="108" spans="2:6" x14ac:dyDescent="0.2">
      <c r="B108" t="s">
        <v>85</v>
      </c>
    </row>
    <row r="110" spans="2:6" ht="19" x14ac:dyDescent="0.25">
      <c r="B110" s="21" t="s">
        <v>93</v>
      </c>
      <c r="E110" s="2" t="s">
        <v>96</v>
      </c>
    </row>
    <row r="112" spans="2:6" x14ac:dyDescent="0.2">
      <c r="B112" s="20" t="s">
        <v>94</v>
      </c>
      <c r="C112" s="20" t="s">
        <v>95</v>
      </c>
      <c r="D112" s="20" t="s">
        <v>66</v>
      </c>
      <c r="E112" s="1" t="s">
        <v>63</v>
      </c>
      <c r="F112" s="20" t="s">
        <v>125</v>
      </c>
    </row>
    <row r="113" spans="2:7" x14ac:dyDescent="0.2">
      <c r="B113">
        <v>2</v>
      </c>
      <c r="C113">
        <v>0.125</v>
      </c>
      <c r="D113">
        <v>0.19</v>
      </c>
      <c r="E113" s="6">
        <f t="shared" ref="E113:E121" si="2">0.5*B113*M/D113</f>
        <v>25263.157894736843</v>
      </c>
      <c r="F113" s="20" t="s">
        <v>112</v>
      </c>
    </row>
    <row r="114" spans="2:7" x14ac:dyDescent="0.2">
      <c r="B114">
        <v>2</v>
      </c>
      <c r="C114">
        <v>0.187</v>
      </c>
      <c r="D114">
        <v>0.27200000000000002</v>
      </c>
      <c r="E114" s="6">
        <f t="shared" si="2"/>
        <v>17647.058823529409</v>
      </c>
      <c r="F114" s="20" t="s">
        <v>113</v>
      </c>
    </row>
    <row r="115" spans="2:7" x14ac:dyDescent="0.2">
      <c r="B115">
        <v>2</v>
      </c>
      <c r="C115">
        <v>0.25</v>
      </c>
      <c r="D115">
        <v>0.34799999999999998</v>
      </c>
      <c r="E115" s="6">
        <f t="shared" si="2"/>
        <v>13793.103448275862</v>
      </c>
      <c r="F115" s="20" t="s">
        <v>114</v>
      </c>
    </row>
    <row r="116" spans="2:7" x14ac:dyDescent="0.2">
      <c r="B116">
        <v>2.5</v>
      </c>
      <c r="C116">
        <v>0.187</v>
      </c>
      <c r="D116">
        <v>0.54500000000000004</v>
      </c>
      <c r="E116" s="6">
        <f t="shared" si="2"/>
        <v>11009.174311926605</v>
      </c>
      <c r="F116" s="20"/>
    </row>
    <row r="117" spans="2:7" x14ac:dyDescent="0.2">
      <c r="B117">
        <v>2.5</v>
      </c>
      <c r="C117">
        <v>0.25</v>
      </c>
      <c r="D117">
        <v>0.70299999999999996</v>
      </c>
      <c r="E117" s="6">
        <f t="shared" si="2"/>
        <v>8534.8506401137984</v>
      </c>
      <c r="F117" s="20"/>
    </row>
    <row r="118" spans="2:7" x14ac:dyDescent="0.2">
      <c r="B118">
        <v>3</v>
      </c>
      <c r="C118">
        <v>0.187</v>
      </c>
      <c r="D118">
        <v>0.95899999999999996</v>
      </c>
      <c r="E118" s="6">
        <f t="shared" si="2"/>
        <v>7507.8206465067778</v>
      </c>
      <c r="F118" s="20" t="s">
        <v>106</v>
      </c>
    </row>
    <row r="119" spans="2:7" x14ac:dyDescent="0.2">
      <c r="B119">
        <v>3</v>
      </c>
      <c r="C119">
        <v>0.25</v>
      </c>
      <c r="D119">
        <v>1.244</v>
      </c>
      <c r="E119" s="6">
        <f t="shared" si="2"/>
        <v>5787.7813504823152</v>
      </c>
      <c r="F119" s="20" t="s">
        <v>111</v>
      </c>
    </row>
    <row r="120" spans="2:7" x14ac:dyDescent="0.2">
      <c r="B120">
        <v>4</v>
      </c>
      <c r="C120">
        <v>0.25</v>
      </c>
      <c r="D120">
        <v>3.0390000000000001</v>
      </c>
      <c r="E120" s="6">
        <f t="shared" si="2"/>
        <v>3158.9338598223098</v>
      </c>
    </row>
    <row r="121" spans="2:7" x14ac:dyDescent="0.2">
      <c r="B121">
        <v>4</v>
      </c>
      <c r="C121">
        <v>0.375</v>
      </c>
      <c r="D121">
        <v>4.359</v>
      </c>
      <c r="E121" s="6">
        <f t="shared" si="2"/>
        <v>2202.3399862353749</v>
      </c>
    </row>
    <row r="123" spans="2:7" ht="19" x14ac:dyDescent="0.25">
      <c r="B123" s="13" t="s">
        <v>129</v>
      </c>
      <c r="E123" s="2" t="s">
        <v>130</v>
      </c>
    </row>
    <row r="124" spans="2:7" x14ac:dyDescent="0.2">
      <c r="B124" t="s">
        <v>71</v>
      </c>
      <c r="C124" s="8" t="s">
        <v>131</v>
      </c>
      <c r="D124" s="8" t="s">
        <v>66</v>
      </c>
      <c r="E124" s="15" t="s">
        <v>63</v>
      </c>
      <c r="F124" s="8" t="s">
        <v>125</v>
      </c>
    </row>
    <row r="125" spans="2:7" x14ac:dyDescent="0.2">
      <c r="B125">
        <v>1.625</v>
      </c>
      <c r="C125" s="23" t="s">
        <v>132</v>
      </c>
      <c r="D125">
        <v>0.185</v>
      </c>
      <c r="E125" s="6">
        <f t="shared" ref="E125:E126" si="3">0.5*B125*M/D125</f>
        <v>21081.08108108108</v>
      </c>
      <c r="F125" t="s">
        <v>134</v>
      </c>
    </row>
    <row r="126" spans="2:7" x14ac:dyDescent="0.2">
      <c r="B126">
        <v>1.625</v>
      </c>
      <c r="C126" s="24" t="s">
        <v>133</v>
      </c>
      <c r="D126">
        <v>0.23599999999999999</v>
      </c>
      <c r="E126" s="6">
        <f t="shared" si="3"/>
        <v>16525.423728813559</v>
      </c>
      <c r="F126" t="s">
        <v>134</v>
      </c>
      <c r="G126" t="s">
        <v>137</v>
      </c>
    </row>
    <row r="127" spans="2:7" x14ac:dyDescent="0.2">
      <c r="B127" t="s">
        <v>138</v>
      </c>
    </row>
    <row r="128" spans="2:7" x14ac:dyDescent="0.2">
      <c r="B128" s="2" t="s">
        <v>139</v>
      </c>
    </row>
  </sheetData>
  <hyperlinks>
    <hyperlink ref="D20" r:id="rId1" tooltip="american standard beams steel" display="https://www.engineeringtoolbox.com/american-standard-beams-d_1320.html" xr:uid="{5AD88C02-5EDE-494D-B7FD-BBB6FEB8E650}"/>
    <hyperlink ref="E68" r:id="rId2" xr:uid="{A58F0507-AF46-7F4C-AFA4-FD47979DEB77}"/>
    <hyperlink ref="E88" r:id="rId3" xr:uid="{84215504-149F-9A45-A74E-E0A786974589}"/>
    <hyperlink ref="E101" r:id="rId4" xr:uid="{4A28DE34-B8E6-0842-8E44-227B12FC44ED}"/>
    <hyperlink ref="E110" r:id="rId5" xr:uid="{6B37C1B8-34C0-2249-B03E-DC6ED66A002A}"/>
    <hyperlink ref="E123" r:id="rId6" xr:uid="{3BE48D76-333B-554A-9B67-D64DF5A9BF7A}"/>
    <hyperlink ref="B128" r:id="rId7" xr:uid="{73E01344-591F-BA4B-8C70-2391F84995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2022-03-15T20:59:50Z</dcterms:created>
  <dcterms:modified xsi:type="dcterms:W3CDTF">2023-07-13T21:17:54Z</dcterms:modified>
</cp:coreProperties>
</file>